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P&amp;TS Engineering\Work Papers\2019 Workpapers\Workpaper Packages\SCE17WH001 - Heat Pump Water Heater\SCE17WH001.2\"/>
    </mc:Choice>
  </mc:AlternateContent>
  <bookViews>
    <workbookView xWindow="0" yWindow="0" windowWidth="23040" windowHeight="9408" firstSheet="1" activeTab="1"/>
  </bookViews>
  <sheets>
    <sheet name="Material Cost (Screen Shots)" sheetId="1" state="hidden" r:id="rId1"/>
    <sheet name="Material Cost (many links)" sheetId="3" r:id="rId2"/>
    <sheet name="Cost Tables" sheetId="4" r:id="rId3"/>
    <sheet name="Labor Costs" sheetId="2" state="hidden" r:id="rId4"/>
  </sheets>
  <definedNames>
    <definedName name="_xlnm.Print_Area" localSheetId="0">'Material Cost (Screen Shots)'!$A$1:$D$87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17" i="4"/>
  <c r="G14" i="3"/>
  <c r="G5" i="4"/>
  <c r="G6" i="4"/>
  <c r="L29" i="4"/>
  <c r="M29" i="4"/>
  <c r="G4" i="3"/>
  <c r="G5" i="3"/>
  <c r="G6" i="3"/>
  <c r="G7" i="3"/>
  <c r="G16" i="4"/>
  <c r="G18" i="4"/>
  <c r="G15" i="3"/>
  <c r="G7" i="4"/>
  <c r="L30" i="4"/>
  <c r="M30" i="4"/>
  <c r="G19" i="4"/>
  <c r="G8" i="4"/>
  <c r="L31" i="4"/>
  <c r="M31" i="4"/>
  <c r="G20" i="4"/>
  <c r="G16" i="3"/>
  <c r="G9" i="4"/>
  <c r="L32" i="4"/>
  <c r="M32" i="4"/>
  <c r="G21" i="4"/>
  <c r="G10" i="4"/>
  <c r="L33" i="4"/>
  <c r="M33" i="4"/>
  <c r="G9" i="3"/>
  <c r="G22" i="4"/>
  <c r="G11" i="3"/>
  <c r="G11" i="4"/>
  <c r="L34" i="4"/>
  <c r="M34" i="4"/>
  <c r="G10" i="3"/>
  <c r="G23" i="4"/>
  <c r="G12" i="3"/>
  <c r="G13" i="3"/>
  <c r="G12" i="4"/>
  <c r="L35" i="4"/>
  <c r="M35" i="4"/>
  <c r="L28" i="4"/>
  <c r="M28" i="4"/>
  <c r="F22" i="4"/>
  <c r="F23" i="4"/>
  <c r="E23" i="4"/>
  <c r="E22" i="4"/>
  <c r="F17" i="4"/>
  <c r="F19" i="4"/>
  <c r="F21" i="4"/>
  <c r="E17" i="4"/>
  <c r="E21" i="4"/>
  <c r="E19" i="4"/>
  <c r="F16" i="4"/>
  <c r="F18" i="4"/>
  <c r="F20" i="4"/>
  <c r="E16" i="4"/>
  <c r="E20" i="4"/>
  <c r="E18" i="4"/>
  <c r="C17" i="4"/>
  <c r="C18" i="4"/>
  <c r="C19" i="4"/>
  <c r="C20" i="4"/>
  <c r="C21" i="4"/>
  <c r="C22" i="4"/>
  <c r="C23" i="4"/>
  <c r="C16" i="4"/>
  <c r="F12" i="4"/>
  <c r="E12" i="4"/>
  <c r="F11" i="4"/>
  <c r="E11" i="4"/>
  <c r="F9" i="4"/>
  <c r="F10" i="4"/>
  <c r="E9" i="4"/>
  <c r="E10" i="4"/>
  <c r="F7" i="4"/>
  <c r="F8" i="4"/>
  <c r="E7" i="4"/>
  <c r="E8" i="4"/>
  <c r="F5" i="4"/>
  <c r="F6" i="4"/>
  <c r="E5" i="4"/>
  <c r="E6" i="4"/>
  <c r="B2" i="2"/>
  <c r="B1" i="1"/>
  <c r="B3" i="1"/>
  <c r="B4" i="1"/>
  <c r="B5" i="1"/>
</calcChain>
</file>

<file path=xl/sharedStrings.xml><?xml version="1.0" encoding="utf-8"?>
<sst xmlns="http://schemas.openxmlformats.org/spreadsheetml/2006/main" count="193" uniqueCount="105">
  <si>
    <t>Equipment Type</t>
  </si>
  <si>
    <t>Manufacturer/Model</t>
  </si>
  <si>
    <t>Cost</t>
  </si>
  <si>
    <t>Source</t>
  </si>
  <si>
    <t>Add Screen Shot</t>
  </si>
  <si>
    <t>Average Material Cost</t>
  </si>
  <si>
    <t>Source (URL, Resource, Etc)</t>
  </si>
  <si>
    <t>http://www.beeslighting.com/product-p/2blt4-46l-adp-lp835.htm</t>
  </si>
  <si>
    <t>Equipment Type/ Description</t>
  </si>
  <si>
    <t>38 Watt - 4600 Lumens - 2x4 - LED Recessed Troffer</t>
  </si>
  <si>
    <t>Lithonia 2BLT4 46L ADP LP835</t>
  </si>
  <si>
    <t>Est Shipping Cost</t>
  </si>
  <si>
    <t>Total Material Cost</t>
  </si>
  <si>
    <t>Est Tax</t>
  </si>
  <si>
    <t>Labor Desciption</t>
  </si>
  <si>
    <t>Total Labor Cost</t>
  </si>
  <si>
    <t>Install Recessed Troffer</t>
  </si>
  <si>
    <t>RS Means Electrical 2015 - xx.xxx.xx</t>
  </si>
  <si>
    <t>Screen Shot/Scan</t>
  </si>
  <si>
    <t>Total Measure Cost</t>
  </si>
  <si>
    <t xml:space="preserve">Misc. Labor Factor </t>
  </si>
  <si>
    <t>*Note No RS Means Labor Factor is Included</t>
  </si>
  <si>
    <t>Solution Code</t>
  </si>
  <si>
    <t>Equipment Type/Description</t>
  </si>
  <si>
    <t>Manufacturer</t>
  </si>
  <si>
    <t>Link</t>
  </si>
  <si>
    <t>WH-19955</t>
  </si>
  <si>
    <t>WH-19956</t>
  </si>
  <si>
    <t>WH-19957</t>
  </si>
  <si>
    <t>WH-19958</t>
  </si>
  <si>
    <t>WH-19959</t>
  </si>
  <si>
    <t>WH-19960</t>
  </si>
  <si>
    <t>WH-19961</t>
  </si>
  <si>
    <t>WH-19962</t>
  </si>
  <si>
    <t>Kenmore</t>
  </si>
  <si>
    <t>5925050 GAL 3.24 EF Heat Pump Water Heater</t>
  </si>
  <si>
    <t>http://www.sears.com/kenmore-elite-50-gallon-hybrid-electric-water-heater/p-04259250000P?intcmp=ken-pdp-buy-cta</t>
  </si>
  <si>
    <t>HP10-50H45DV50 GAL 3.24 EF Heat Pump Water Heater</t>
  </si>
  <si>
    <t>A. O. Smith</t>
  </si>
  <si>
    <t>https://www.lowes.com/pd/A-O-Smith-Signature-Premier-50-Gallon-10-Year-Limited-Tall-Electric-Water-Heater-with-Hybrid-Heat-Pump/1000213655</t>
  </si>
  <si>
    <t>PROPH50 T2 RH350 D50 GAL 3.5 EF Heat Pump Water Heater</t>
  </si>
  <si>
    <t>PROPH65 T2 RH350 D65 GAL 3.5 EF Heat Pump Water Heater</t>
  </si>
  <si>
    <t>PROPH80 T2 RH350 D80 GAL 3.5 EF Heat Pump Water Heater</t>
  </si>
  <si>
    <t>Rheem</t>
  </si>
  <si>
    <t>http://www.homedepot.com/p/Rheem-Performance-Platinum-65-Gal-10-Year-Hybrid-High-Efficiency-Electric-Tank-Water-Heater-XE65T10HD50U0/300620285</t>
  </si>
  <si>
    <t>http://www.homedepot.com/p/Rheem-Performance-Platinum-50-Gal-10-Year-Hybrid-High-Efficiency-Electric-Tank-Water-Heater-XE50T10HD50U0/300620237</t>
  </si>
  <si>
    <t>http://www.homedepot.com/p/Rheem-Performance-Platinum-80-Gal-10-Year-Hybrid-High-Efficiency-Electric-Tank-Water-Heater-XE80T10HD50U0/300620269</t>
  </si>
  <si>
    <t>GEH50DFEJSR50 GAL 3.25 EF Heat Pump Water Heater</t>
  </si>
  <si>
    <t>GE</t>
  </si>
  <si>
    <t>http://products.geappliances.com/appliance/gea-specs/GEH50DFEJSR</t>
  </si>
  <si>
    <t>10 50 DHPHT NE50 GAL 3.24 EF Heat Pump Water Heater</t>
  </si>
  <si>
    <t>Reliance</t>
  </si>
  <si>
    <t>http://www.abt.com/product/108969/Reliance-50-Gallon-Tall-Hybrid-Electric-Heat-Pump-Water-Heater-1050DHPHTNE.html</t>
  </si>
  <si>
    <t>WH-19961 Baseline</t>
  </si>
  <si>
    <t>WH-19962 Baseline</t>
  </si>
  <si>
    <t>6 80 DHPHT80 GAL 3.07 EF Heat Pump Water Heater</t>
  </si>
  <si>
    <t>http://www.acehardware.com/product/index.jsp?productId=67659356&amp;KPID=21767400&amp;cid=CAPLA:G:Shopping_-_Water_Heaters_-_New&amp;pla=pla_21767400&amp;k_clickid=9863339f-ec71-4e16-9cc1-4567c509e1a5</t>
  </si>
  <si>
    <t>https://www.ecomfort.com/A.O.-Smith-HPTU-66N/p72556.html</t>
  </si>
  <si>
    <t>HPTU-66N66 GAL 3.17 EF Heat Pump Water Heater</t>
  </si>
  <si>
    <t>R2H80R10B80 GAL 3.1 EF Heat Pump Water Heater</t>
  </si>
  <si>
    <t>Bradford White</t>
  </si>
  <si>
    <t>https://www.plumbersstock.com/bradford-white-re2h80r10b-1ncwt-80-gallon-electric-water-heater-240v.html?utm_source=google&amp;utm_medium=cpc&amp;adpos=1o3&amp;scid=scplp517134&amp;sc_intid=517134&amp;gclid=Cj0KCQjw8vnMBRDgARIsACm_BhJBoBBS4eEBdjiDTLPRBzFCSaAL54njL7DSkHrG127Tzxh2gB6PpakaAjX9EALw_wcB</t>
  </si>
  <si>
    <t>WH-19955, WH-19957, WH-19959</t>
  </si>
  <si>
    <t>WH-19956, WH-19958, WH-19960</t>
  </si>
  <si>
    <t>WH-19955, WH-19956 baselines</t>
  </si>
  <si>
    <t>Small Electric Storage Water Heater 30 Gal, EF = 0.95, Recov Eff = 0.98 lte 12kw</t>
  </si>
  <si>
    <t>High Efficiency Small Electric Storage Water Heater ‐ 40 Gal , 0.94 EF lte
12kW</t>
  </si>
  <si>
    <t>WH-19957, WH-19958 baselines</t>
  </si>
  <si>
    <t>WH-19959, WH-19960 baselines</t>
  </si>
  <si>
    <t>High Efficiency Small Electric Storage Water Heater ‐ 50 Gal , 0.93 EF lte 12kW</t>
  </si>
  <si>
    <t>Labor cost</t>
  </si>
  <si>
    <t>Total Cost</t>
  </si>
  <si>
    <t>Material</t>
  </si>
  <si>
    <t>Labor</t>
  </si>
  <si>
    <t>Total</t>
  </si>
  <si>
    <t>SCE17WH001_00_B001</t>
  </si>
  <si>
    <t>SCE17WH001_00_B002</t>
  </si>
  <si>
    <t>BASE MeasureCostID</t>
  </si>
  <si>
    <t>SCE17WH001_00_M001</t>
  </si>
  <si>
    <t>SCE17WH001_00_M002</t>
  </si>
  <si>
    <t>SCE17WH001_00_M003</t>
  </si>
  <si>
    <t>SCE17WH001_00_M004</t>
  </si>
  <si>
    <t>Measure</t>
  </si>
  <si>
    <t>Installation Type</t>
  </si>
  <si>
    <t>Incremental Measure Cost</t>
  </si>
  <si>
    <t>Full Measure Cost</t>
  </si>
  <si>
    <r>
      <t>1</t>
    </r>
    <r>
      <rPr>
        <b/>
        <vertAlign val="superscript"/>
        <sz val="10"/>
        <color theme="1"/>
        <rFont val="Calibri"/>
        <family val="2"/>
        <scheme val="minor"/>
      </rPr>
      <t>st</t>
    </r>
    <r>
      <rPr>
        <b/>
        <sz val="10"/>
        <color theme="1"/>
        <rFont val="Calibri"/>
        <family val="2"/>
        <scheme val="minor"/>
      </rPr>
      <t xml:space="preserve"> Baseline</t>
    </r>
  </si>
  <si>
    <r>
      <t>2</t>
    </r>
    <r>
      <rPr>
        <b/>
        <vertAlign val="superscript"/>
        <sz val="10"/>
        <color theme="1"/>
        <rFont val="Calibri"/>
        <family val="2"/>
        <scheme val="minor"/>
      </rPr>
      <t>nd</t>
    </r>
    <r>
      <rPr>
        <b/>
        <sz val="10"/>
        <color theme="1"/>
        <rFont val="Calibri"/>
        <family val="2"/>
        <scheme val="minor"/>
      </rPr>
      <t xml:space="preserve"> Baseline</t>
    </r>
  </si>
  <si>
    <t>ROB</t>
  </si>
  <si>
    <t>N/A</t>
  </si>
  <si>
    <t>Measure CostID</t>
  </si>
  <si>
    <t>NA</t>
  </si>
  <si>
    <t>Stor_EF-Elec-030gal-0.95EF</t>
  </si>
  <si>
    <t>Stor_EF-Elec-040gal-0.94EF</t>
  </si>
  <si>
    <t>W017, Appendix F.1 Page 12</t>
  </si>
  <si>
    <t>50 Gal 3.09 UEF</t>
  </si>
  <si>
    <t>80 Gal 3.00 UEF</t>
  </si>
  <si>
    <t>50 Gal 3.31 UEF</t>
  </si>
  <si>
    <t>65 Gal 3.31 UEF</t>
  </si>
  <si>
    <t>80 Gal 3.31 UEF</t>
  </si>
  <si>
    <t>65 Gal 2.91 UEF</t>
  </si>
  <si>
    <t>50 Gal, .92 UEF</t>
  </si>
  <si>
    <t>40 Gal, .92 UEF</t>
  </si>
  <si>
    <t>30 Gal, .92 UEF</t>
  </si>
  <si>
    <t>Measure-Baseline Capacitiy / UEF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</si>
</sst>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/>
    <xf numFmtId="0" fontId="3" fillId="2" borderId="0" xfId="0" applyFont="1" applyFill="1"/>
    <xf numFmtId="0" fontId="0" fillId="2" borderId="0" xfId="0" applyFill="1"/>
    <xf numFmtId="0" fontId="4" fillId="0" borderId="1" xfId="2" applyBorder="1"/>
    <xf numFmtId="164" fontId="0" fillId="0" borderId="1" xfId="0" applyNumberFormat="1" applyFont="1" applyBorder="1"/>
    <xf numFmtId="9" fontId="0" fillId="0" borderId="1" xfId="1" applyFont="1" applyBorder="1"/>
    <xf numFmtId="0" fontId="0" fillId="0" borderId="2" xfId="0" applyBorder="1"/>
    <xf numFmtId="164" fontId="0" fillId="0" borderId="2" xfId="0" applyNumberFormat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6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5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/>
    </xf>
    <xf numFmtId="0" fontId="6" fillId="0" borderId="0" xfId="0" applyFont="1"/>
    <xf numFmtId="44" fontId="0" fillId="0" borderId="1" xfId="3" applyFont="1" applyBorder="1"/>
    <xf numFmtId="0" fontId="8" fillId="3" borderId="11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44" fontId="7" fillId="0" borderId="14" xfId="0" applyNumberFormat="1" applyFont="1" applyBorder="1" applyAlignment="1">
      <alignment vertical="center" wrapText="1"/>
    </xf>
    <xf numFmtId="0" fontId="8" fillId="4" borderId="14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1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vertical="center" wrapText="1"/>
    </xf>
  </cellXfs>
  <cellStyles count="4">
    <cellStyle name="Currency" xfId="3" builtinId="4"/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8</xdr:row>
      <xdr:rowOff>114299</xdr:rowOff>
    </xdr:from>
    <xdr:to>
      <xdr:col>3</xdr:col>
      <xdr:colOff>361949</xdr:colOff>
      <xdr:row>15</xdr:row>
      <xdr:rowOff>1275938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1257299"/>
          <a:ext cx="6105525" cy="24951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eslighting.com/product-p/2blt4-46l-adp-lp835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/>
  </sheetViews>
  <sheetFormatPr defaultColWidth="0" defaultRowHeight="14.4" x14ac:dyDescent="0.3"/>
  <cols>
    <col min="1" max="1" width="46.44140625" bestFit="1" customWidth="1"/>
    <col min="2" max="2" width="27" bestFit="1" customWidth="1"/>
    <col min="3" max="3" width="13.109375" customWidth="1"/>
    <col min="4" max="4" width="92.6640625" customWidth="1"/>
    <col min="5" max="6" width="9.109375" hidden="1" customWidth="1"/>
    <col min="7" max="7" width="20.6640625" hidden="1" customWidth="1"/>
    <col min="8" max="8" width="0" hidden="1" customWidth="1"/>
    <col min="9" max="16384" width="9.109375" hidden="1"/>
  </cols>
  <sheetData>
    <row r="1" spans="1:4" x14ac:dyDescent="0.3">
      <c r="A1" s="3" t="s">
        <v>5</v>
      </c>
      <c r="B1" s="7">
        <f>AVERAGE(C:C)</f>
        <v>87.328333333333333</v>
      </c>
    </row>
    <row r="2" spans="1:4" x14ac:dyDescent="0.3">
      <c r="A2" s="3" t="s">
        <v>11</v>
      </c>
      <c r="B2" s="7">
        <v>25</v>
      </c>
    </row>
    <row r="3" spans="1:4" x14ac:dyDescent="0.3">
      <c r="A3" s="3" t="s">
        <v>13</v>
      </c>
      <c r="B3" s="7">
        <f>B1*0.085</f>
        <v>7.4229083333333339</v>
      </c>
    </row>
    <row r="4" spans="1:4" x14ac:dyDescent="0.3">
      <c r="A4" s="3" t="s">
        <v>12</v>
      </c>
      <c r="B4" s="7">
        <f>SUM(B1:B3)</f>
        <v>119.75124166666667</v>
      </c>
    </row>
    <row r="5" spans="1:4" ht="15.6" x14ac:dyDescent="0.3">
      <c r="A5" s="21" t="s">
        <v>19</v>
      </c>
      <c r="B5" s="22">
        <f>$B$4+'Labor Costs'!$B$2</f>
        <v>174.75124166666666</v>
      </c>
    </row>
    <row r="7" spans="1:4" x14ac:dyDescent="0.3">
      <c r="A7" s="3" t="s">
        <v>8</v>
      </c>
      <c r="B7" s="3" t="s">
        <v>1</v>
      </c>
      <c r="C7" s="3" t="s">
        <v>2</v>
      </c>
      <c r="D7" s="3" t="s">
        <v>6</v>
      </c>
    </row>
    <row r="8" spans="1:4" x14ac:dyDescent="0.3">
      <c r="A8" s="1" t="s">
        <v>9</v>
      </c>
      <c r="B8" s="1" t="s">
        <v>10</v>
      </c>
      <c r="C8" s="2">
        <v>123.97</v>
      </c>
      <c r="D8" s="6" t="s">
        <v>7</v>
      </c>
    </row>
    <row r="9" spans="1:4" x14ac:dyDescent="0.3">
      <c r="A9" s="4"/>
      <c r="B9" s="5"/>
      <c r="C9" s="5"/>
      <c r="D9" s="5"/>
    </row>
    <row r="10" spans="1:4" x14ac:dyDescent="0.3">
      <c r="A10" s="5"/>
      <c r="B10" s="5"/>
      <c r="C10" s="5"/>
      <c r="D10" s="5"/>
    </row>
    <row r="11" spans="1:4" x14ac:dyDescent="0.3">
      <c r="A11" s="5"/>
      <c r="B11" s="5"/>
      <c r="C11" s="5"/>
      <c r="D11" s="5"/>
    </row>
    <row r="12" spans="1:4" x14ac:dyDescent="0.3">
      <c r="A12" s="5"/>
      <c r="B12" s="5"/>
      <c r="C12" s="5"/>
      <c r="D12" s="5"/>
    </row>
    <row r="13" spans="1:4" x14ac:dyDescent="0.3">
      <c r="A13" s="5"/>
      <c r="B13" s="5"/>
      <c r="C13" s="5"/>
      <c r="D13" s="5"/>
    </row>
    <row r="14" spans="1:4" x14ac:dyDescent="0.3">
      <c r="A14" s="5"/>
      <c r="B14" s="5"/>
      <c r="C14" s="5"/>
      <c r="D14" s="5"/>
    </row>
    <row r="15" spans="1:4" x14ac:dyDescent="0.3">
      <c r="A15" s="5"/>
      <c r="B15" s="5"/>
      <c r="C15" s="5"/>
      <c r="D15" s="5"/>
    </row>
    <row r="16" spans="1:4" ht="108.75" customHeight="1" x14ac:dyDescent="0.3">
      <c r="A16" s="5"/>
      <c r="B16" s="5"/>
      <c r="C16" s="5"/>
      <c r="D16" s="5"/>
    </row>
    <row r="17" spans="1:4" x14ac:dyDescent="0.3">
      <c r="A17" s="3" t="s">
        <v>0</v>
      </c>
      <c r="B17" s="3" t="s">
        <v>1</v>
      </c>
      <c r="C17" s="3" t="s">
        <v>2</v>
      </c>
      <c r="D17" s="3" t="s">
        <v>6</v>
      </c>
    </row>
    <row r="18" spans="1:4" x14ac:dyDescent="0.3">
      <c r="A18" s="1"/>
      <c r="B18" s="1"/>
      <c r="C18" s="2">
        <v>60</v>
      </c>
      <c r="D18" s="1"/>
    </row>
    <row r="19" spans="1:4" x14ac:dyDescent="0.3">
      <c r="A19" s="4" t="s">
        <v>4</v>
      </c>
      <c r="B19" s="5"/>
      <c r="C19" s="5"/>
      <c r="D19" s="5"/>
    </row>
    <row r="20" spans="1:4" x14ac:dyDescent="0.3">
      <c r="A20" s="5"/>
      <c r="B20" s="5"/>
      <c r="C20" s="5"/>
      <c r="D20" s="5"/>
    </row>
    <row r="21" spans="1:4" x14ac:dyDescent="0.3">
      <c r="A21" s="5"/>
      <c r="B21" s="5"/>
      <c r="C21" s="5"/>
      <c r="D21" s="5"/>
    </row>
    <row r="22" spans="1:4" x14ac:dyDescent="0.3">
      <c r="A22" s="5"/>
      <c r="B22" s="5"/>
      <c r="C22" s="5"/>
      <c r="D22" s="5"/>
    </row>
    <row r="23" spans="1:4" x14ac:dyDescent="0.3">
      <c r="A23" s="5"/>
      <c r="B23" s="5"/>
      <c r="C23" s="5"/>
      <c r="D23" s="5"/>
    </row>
    <row r="24" spans="1:4" x14ac:dyDescent="0.3">
      <c r="A24" s="5"/>
      <c r="B24" s="5"/>
      <c r="C24" s="5"/>
      <c r="D24" s="5"/>
    </row>
    <row r="25" spans="1:4" x14ac:dyDescent="0.3">
      <c r="A25" s="5"/>
      <c r="B25" s="5"/>
      <c r="C25" s="5"/>
      <c r="D25" s="5"/>
    </row>
    <row r="26" spans="1:4" x14ac:dyDescent="0.3">
      <c r="A26" s="5"/>
      <c r="B26" s="5"/>
      <c r="C26" s="5"/>
      <c r="D26" s="5"/>
    </row>
    <row r="27" spans="1:4" x14ac:dyDescent="0.3">
      <c r="A27" s="3" t="s">
        <v>0</v>
      </c>
      <c r="B27" s="3" t="s">
        <v>1</v>
      </c>
      <c r="C27" s="3" t="s">
        <v>2</v>
      </c>
      <c r="D27" s="3" t="s">
        <v>6</v>
      </c>
    </row>
    <row r="28" spans="1:4" x14ac:dyDescent="0.3">
      <c r="A28" s="1"/>
      <c r="B28" s="1"/>
      <c r="C28" s="2">
        <v>70</v>
      </c>
      <c r="D28" s="1"/>
    </row>
    <row r="29" spans="1:4" x14ac:dyDescent="0.3">
      <c r="A29" s="4" t="s">
        <v>4</v>
      </c>
      <c r="B29" s="5"/>
      <c r="C29" s="5"/>
      <c r="D29" s="5"/>
    </row>
    <row r="30" spans="1:4" x14ac:dyDescent="0.3">
      <c r="A30" s="5"/>
      <c r="B30" s="5"/>
      <c r="C30" s="5"/>
      <c r="D30" s="5"/>
    </row>
    <row r="31" spans="1:4" x14ac:dyDescent="0.3">
      <c r="A31" s="5"/>
      <c r="B31" s="5"/>
      <c r="C31" s="5"/>
      <c r="D31" s="5"/>
    </row>
    <row r="32" spans="1:4" x14ac:dyDescent="0.3">
      <c r="A32" s="5"/>
      <c r="B32" s="5"/>
      <c r="C32" s="5"/>
      <c r="D32" s="5"/>
    </row>
    <row r="33" spans="1:4" x14ac:dyDescent="0.3">
      <c r="A33" s="5"/>
      <c r="B33" s="5"/>
      <c r="C33" s="5"/>
      <c r="D33" s="5"/>
    </row>
    <row r="34" spans="1:4" x14ac:dyDescent="0.3">
      <c r="A34" s="5"/>
      <c r="B34" s="5"/>
      <c r="C34" s="5"/>
      <c r="D34" s="5"/>
    </row>
    <row r="35" spans="1:4" x14ac:dyDescent="0.3">
      <c r="A35" s="5"/>
      <c r="B35" s="5"/>
      <c r="C35" s="5"/>
      <c r="D35" s="5"/>
    </row>
    <row r="36" spans="1:4" x14ac:dyDescent="0.3">
      <c r="A36" s="5"/>
      <c r="B36" s="5"/>
      <c r="C36" s="5"/>
      <c r="D36" s="5"/>
    </row>
    <row r="37" spans="1:4" x14ac:dyDescent="0.3">
      <c r="A37" s="3" t="s">
        <v>0</v>
      </c>
      <c r="B37" s="3" t="s">
        <v>1</v>
      </c>
      <c r="C37" s="3" t="s">
        <v>2</v>
      </c>
      <c r="D37" s="3" t="s">
        <v>6</v>
      </c>
    </row>
    <row r="38" spans="1:4" x14ac:dyDescent="0.3">
      <c r="A38" s="1"/>
      <c r="B38" s="1"/>
      <c r="C38" s="2">
        <v>80</v>
      </c>
      <c r="D38" s="1"/>
    </row>
    <row r="39" spans="1:4" x14ac:dyDescent="0.3">
      <c r="A39" s="4" t="s">
        <v>4</v>
      </c>
      <c r="B39" s="5"/>
      <c r="C39" s="5"/>
      <c r="D39" s="5"/>
    </row>
    <row r="40" spans="1:4" x14ac:dyDescent="0.3">
      <c r="A40" s="5"/>
      <c r="B40" s="5"/>
      <c r="C40" s="5"/>
      <c r="D40" s="5"/>
    </row>
    <row r="41" spans="1:4" x14ac:dyDescent="0.3">
      <c r="A41" s="5"/>
      <c r="B41" s="5"/>
      <c r="C41" s="5"/>
      <c r="D41" s="5"/>
    </row>
    <row r="42" spans="1:4" x14ac:dyDescent="0.3">
      <c r="A42" s="5"/>
      <c r="B42" s="5"/>
      <c r="C42" s="5"/>
      <c r="D42" s="5"/>
    </row>
    <row r="43" spans="1:4" x14ac:dyDescent="0.3">
      <c r="A43" s="5"/>
      <c r="B43" s="5"/>
      <c r="C43" s="5"/>
      <c r="D43" s="5"/>
    </row>
    <row r="44" spans="1:4" x14ac:dyDescent="0.3">
      <c r="A44" s="5"/>
      <c r="B44" s="5"/>
      <c r="C44" s="5"/>
      <c r="D44" s="5"/>
    </row>
    <row r="45" spans="1:4" x14ac:dyDescent="0.3">
      <c r="A45" s="5"/>
      <c r="B45" s="5"/>
      <c r="C45" s="5"/>
      <c r="D45" s="5"/>
    </row>
    <row r="46" spans="1:4" x14ac:dyDescent="0.3">
      <c r="A46" s="5"/>
      <c r="B46" s="5"/>
      <c r="C46" s="5"/>
      <c r="D46" s="5"/>
    </row>
    <row r="47" spans="1:4" x14ac:dyDescent="0.3">
      <c r="A47" s="3" t="s">
        <v>0</v>
      </c>
      <c r="B47" s="3" t="s">
        <v>1</v>
      </c>
      <c r="C47" s="3" t="s">
        <v>2</v>
      </c>
      <c r="D47" s="3" t="s">
        <v>6</v>
      </c>
    </row>
    <row r="48" spans="1:4" x14ac:dyDescent="0.3">
      <c r="A48" s="1"/>
      <c r="B48" s="1"/>
      <c r="C48" s="2">
        <v>90</v>
      </c>
      <c r="D48" s="1"/>
    </row>
    <row r="49" spans="1:4" x14ac:dyDescent="0.3">
      <c r="A49" s="4" t="s">
        <v>4</v>
      </c>
      <c r="B49" s="5"/>
      <c r="C49" s="5"/>
      <c r="D49" s="5"/>
    </row>
    <row r="50" spans="1:4" x14ac:dyDescent="0.3">
      <c r="A50" s="5"/>
      <c r="B50" s="5"/>
      <c r="C50" s="5"/>
      <c r="D50" s="5"/>
    </row>
    <row r="51" spans="1:4" x14ac:dyDescent="0.3">
      <c r="A51" s="5"/>
      <c r="B51" s="5"/>
      <c r="C51" s="5"/>
      <c r="D51" s="5"/>
    </row>
    <row r="52" spans="1:4" x14ac:dyDescent="0.3">
      <c r="A52" s="5"/>
      <c r="B52" s="5"/>
      <c r="C52" s="5"/>
      <c r="D52" s="5"/>
    </row>
    <row r="53" spans="1:4" x14ac:dyDescent="0.3">
      <c r="A53" s="5"/>
      <c r="B53" s="5"/>
      <c r="C53" s="5"/>
      <c r="D53" s="5"/>
    </row>
    <row r="54" spans="1:4" x14ac:dyDescent="0.3">
      <c r="A54" s="5"/>
      <c r="B54" s="5"/>
      <c r="C54" s="5"/>
      <c r="D54" s="5"/>
    </row>
    <row r="55" spans="1:4" x14ac:dyDescent="0.3">
      <c r="A55" s="5"/>
      <c r="B55" s="5"/>
      <c r="C55" s="5"/>
      <c r="D55" s="5"/>
    </row>
    <row r="56" spans="1:4" x14ac:dyDescent="0.3">
      <c r="A56" s="5"/>
      <c r="B56" s="5"/>
      <c r="C56" s="5"/>
      <c r="D56" s="5"/>
    </row>
    <row r="57" spans="1:4" x14ac:dyDescent="0.3">
      <c r="A57" s="3" t="s">
        <v>0</v>
      </c>
      <c r="B57" s="3" t="s">
        <v>1</v>
      </c>
      <c r="C57" s="3" t="s">
        <v>2</v>
      </c>
      <c r="D57" s="3" t="s">
        <v>6</v>
      </c>
    </row>
    <row r="58" spans="1:4" x14ac:dyDescent="0.3">
      <c r="A58" s="1"/>
      <c r="B58" s="1"/>
      <c r="C58" s="2"/>
      <c r="D58" s="1"/>
    </row>
    <row r="59" spans="1:4" x14ac:dyDescent="0.3">
      <c r="A59" s="4" t="s">
        <v>4</v>
      </c>
      <c r="B59" s="5"/>
      <c r="C59" s="5"/>
      <c r="D59" s="5"/>
    </row>
    <row r="60" spans="1:4" x14ac:dyDescent="0.3">
      <c r="A60" s="5"/>
      <c r="B60" s="5"/>
      <c r="C60" s="5"/>
      <c r="D60" s="5"/>
    </row>
    <row r="61" spans="1:4" x14ac:dyDescent="0.3">
      <c r="A61" s="5"/>
      <c r="B61" s="5"/>
      <c r="C61" s="5"/>
      <c r="D61" s="5"/>
    </row>
    <row r="62" spans="1:4" x14ac:dyDescent="0.3">
      <c r="A62" s="5"/>
      <c r="B62" s="5"/>
      <c r="C62" s="5"/>
      <c r="D62" s="5"/>
    </row>
    <row r="63" spans="1:4" x14ac:dyDescent="0.3">
      <c r="A63" s="5"/>
      <c r="B63" s="5"/>
      <c r="C63" s="5"/>
      <c r="D63" s="5"/>
    </row>
    <row r="64" spans="1:4" x14ac:dyDescent="0.3">
      <c r="A64" s="5"/>
      <c r="B64" s="5"/>
      <c r="C64" s="5"/>
      <c r="D64" s="5"/>
    </row>
    <row r="65" spans="1:4" x14ac:dyDescent="0.3">
      <c r="A65" s="5"/>
      <c r="B65" s="5"/>
      <c r="C65" s="5"/>
      <c r="D65" s="5"/>
    </row>
    <row r="66" spans="1:4" x14ac:dyDescent="0.3">
      <c r="A66" s="5"/>
      <c r="B66" s="5"/>
      <c r="C66" s="5"/>
      <c r="D66" s="5"/>
    </row>
    <row r="67" spans="1:4" x14ac:dyDescent="0.3">
      <c r="A67" s="3" t="s">
        <v>0</v>
      </c>
      <c r="B67" s="3" t="s">
        <v>1</v>
      </c>
      <c r="C67" s="3" t="s">
        <v>2</v>
      </c>
      <c r="D67" s="3" t="s">
        <v>6</v>
      </c>
    </row>
    <row r="68" spans="1:4" x14ac:dyDescent="0.3">
      <c r="A68" s="1"/>
      <c r="B68" s="1"/>
      <c r="C68" s="2">
        <v>100</v>
      </c>
      <c r="D68" s="1"/>
    </row>
    <row r="69" spans="1:4" x14ac:dyDescent="0.3">
      <c r="A69" s="4" t="s">
        <v>4</v>
      </c>
      <c r="B69" s="5"/>
      <c r="C69" s="5"/>
      <c r="D69" s="5"/>
    </row>
    <row r="70" spans="1:4" x14ac:dyDescent="0.3">
      <c r="A70" s="5"/>
      <c r="B70" s="5"/>
      <c r="C70" s="5"/>
      <c r="D70" s="5"/>
    </row>
    <row r="71" spans="1:4" x14ac:dyDescent="0.3">
      <c r="A71" s="5"/>
      <c r="B71" s="5"/>
      <c r="C71" s="5"/>
      <c r="D71" s="5"/>
    </row>
    <row r="72" spans="1:4" x14ac:dyDescent="0.3">
      <c r="A72" s="5"/>
      <c r="B72" s="5"/>
      <c r="C72" s="5"/>
      <c r="D72" s="5"/>
    </row>
    <row r="73" spans="1:4" x14ac:dyDescent="0.3">
      <c r="A73" s="5"/>
      <c r="B73" s="5"/>
      <c r="C73" s="5"/>
      <c r="D73" s="5"/>
    </row>
    <row r="74" spans="1:4" x14ac:dyDescent="0.3">
      <c r="A74" s="5"/>
      <c r="B74" s="5"/>
      <c r="C74" s="5"/>
      <c r="D74" s="5"/>
    </row>
    <row r="75" spans="1:4" x14ac:dyDescent="0.3">
      <c r="A75" s="5"/>
      <c r="B75" s="5"/>
      <c r="C75" s="5"/>
      <c r="D75" s="5"/>
    </row>
    <row r="76" spans="1:4" x14ac:dyDescent="0.3">
      <c r="A76" s="5"/>
      <c r="B76" s="5"/>
      <c r="C76" s="5"/>
      <c r="D76" s="5"/>
    </row>
    <row r="77" spans="1:4" x14ac:dyDescent="0.3">
      <c r="A77" s="3" t="s">
        <v>0</v>
      </c>
      <c r="B77" s="3" t="s">
        <v>1</v>
      </c>
      <c r="C77" s="3" t="s">
        <v>2</v>
      </c>
      <c r="D77" s="3" t="s">
        <v>6</v>
      </c>
    </row>
    <row r="78" spans="1:4" x14ac:dyDescent="0.3">
      <c r="A78" s="1"/>
      <c r="B78" s="1"/>
      <c r="C78" s="2"/>
      <c r="D78" s="1"/>
    </row>
    <row r="79" spans="1:4" x14ac:dyDescent="0.3">
      <c r="A79" s="4" t="s">
        <v>4</v>
      </c>
      <c r="B79" s="5"/>
      <c r="C79" s="5"/>
      <c r="D79" s="5"/>
    </row>
    <row r="80" spans="1:4" x14ac:dyDescent="0.3">
      <c r="A80" s="5"/>
      <c r="B80" s="5"/>
      <c r="C80" s="5"/>
      <c r="D80" s="5"/>
    </row>
    <row r="81" spans="1:4" x14ac:dyDescent="0.3">
      <c r="A81" s="5"/>
      <c r="B81" s="5"/>
      <c r="C81" s="5"/>
      <c r="D81" s="5"/>
    </row>
    <row r="82" spans="1:4" x14ac:dyDescent="0.3">
      <c r="A82" s="5"/>
      <c r="B82" s="5"/>
      <c r="C82" s="5"/>
      <c r="D82" s="5"/>
    </row>
    <row r="83" spans="1:4" x14ac:dyDescent="0.3">
      <c r="A83" s="5"/>
      <c r="B83" s="5"/>
      <c r="C83" s="5"/>
      <c r="D83" s="5"/>
    </row>
    <row r="84" spans="1:4" x14ac:dyDescent="0.3">
      <c r="A84" s="5"/>
      <c r="B84" s="5"/>
      <c r="C84" s="5"/>
      <c r="D84" s="5"/>
    </row>
    <row r="85" spans="1:4" x14ac:dyDescent="0.3">
      <c r="A85" s="5"/>
      <c r="B85" s="5"/>
      <c r="C85" s="5"/>
      <c r="D85" s="5"/>
    </row>
    <row r="86" spans="1:4" x14ac:dyDescent="0.3">
      <c r="A86" s="5"/>
      <c r="B86" s="5"/>
      <c r="C86" s="5"/>
      <c r="D86" s="5"/>
    </row>
  </sheetData>
  <hyperlinks>
    <hyperlink ref="D8" r:id="rId1"/>
  </hyperlinks>
  <pageMargins left="0.7" right="0.7" top="0.75" bottom="0.75" header="0.3" footer="0.3"/>
  <pageSetup scale="50" orientation="portrait" r:id="rId2"/>
  <headerFooter>
    <oddHeader>&amp;C&amp;F</oddHead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1"/>
  <sheetViews>
    <sheetView tabSelected="1" workbookViewId="0">
      <selection activeCell="B6" sqref="B6:B7"/>
    </sheetView>
  </sheetViews>
  <sheetFormatPr defaultRowHeight="14.4" x14ac:dyDescent="0.3"/>
  <cols>
    <col min="1" max="1" width="36.33203125" customWidth="1"/>
    <col min="2" max="2" width="44.88671875" customWidth="1"/>
    <col min="3" max="3" width="70.5546875" customWidth="1"/>
    <col min="4" max="4" width="18.44140625" customWidth="1"/>
    <col min="5" max="7" width="17.44140625" customWidth="1"/>
    <col min="8" max="8" width="77.33203125" customWidth="1"/>
  </cols>
  <sheetData>
    <row r="3" spans="1:8" x14ac:dyDescent="0.3">
      <c r="A3" s="3" t="s">
        <v>22</v>
      </c>
      <c r="B3" s="3" t="s">
        <v>104</v>
      </c>
      <c r="C3" s="3" t="s">
        <v>23</v>
      </c>
      <c r="D3" s="3" t="s">
        <v>24</v>
      </c>
      <c r="E3" s="3" t="s">
        <v>2</v>
      </c>
      <c r="F3" s="3" t="s">
        <v>70</v>
      </c>
      <c r="G3" s="3" t="s">
        <v>71</v>
      </c>
      <c r="H3" s="3" t="s">
        <v>25</v>
      </c>
    </row>
    <row r="4" spans="1:8" x14ac:dyDescent="0.3">
      <c r="A4" s="1" t="s">
        <v>62</v>
      </c>
      <c r="B4" s="1" t="s">
        <v>95</v>
      </c>
      <c r="C4" s="1" t="s">
        <v>35</v>
      </c>
      <c r="D4" s="1" t="s">
        <v>34</v>
      </c>
      <c r="E4" s="24">
        <v>1559.99</v>
      </c>
      <c r="F4" s="1">
        <v>330.76</v>
      </c>
      <c r="G4" s="24">
        <f t="shared" ref="G4:G13" si="0">SUM(E4:F4)</f>
        <v>1890.75</v>
      </c>
      <c r="H4" s="1" t="s">
        <v>36</v>
      </c>
    </row>
    <row r="5" spans="1:8" x14ac:dyDescent="0.3">
      <c r="A5" s="1" t="s">
        <v>62</v>
      </c>
      <c r="B5" s="1" t="s">
        <v>95</v>
      </c>
      <c r="C5" s="1" t="s">
        <v>37</v>
      </c>
      <c r="D5" s="1" t="s">
        <v>38</v>
      </c>
      <c r="E5" s="24">
        <v>1199</v>
      </c>
      <c r="F5" s="1">
        <v>330.76</v>
      </c>
      <c r="G5" s="24">
        <f t="shared" si="0"/>
        <v>1529.76</v>
      </c>
      <c r="H5" s="1" t="s">
        <v>39</v>
      </c>
    </row>
    <row r="6" spans="1:8" x14ac:dyDescent="0.3">
      <c r="A6" s="1" t="s">
        <v>62</v>
      </c>
      <c r="B6" s="1" t="s">
        <v>95</v>
      </c>
      <c r="C6" s="1" t="s">
        <v>47</v>
      </c>
      <c r="D6" s="1" t="s">
        <v>48</v>
      </c>
      <c r="E6" s="24">
        <v>1399</v>
      </c>
      <c r="F6" s="1">
        <v>330.76</v>
      </c>
      <c r="G6" s="24">
        <f t="shared" si="0"/>
        <v>1729.76</v>
      </c>
      <c r="H6" s="1" t="s">
        <v>49</v>
      </c>
    </row>
    <row r="7" spans="1:8" x14ac:dyDescent="0.3">
      <c r="A7" s="1" t="s">
        <v>62</v>
      </c>
      <c r="B7" s="1" t="s">
        <v>95</v>
      </c>
      <c r="C7" s="1" t="s">
        <v>50</v>
      </c>
      <c r="D7" s="1" t="s">
        <v>51</v>
      </c>
      <c r="E7" s="24">
        <v>1199</v>
      </c>
      <c r="F7" s="1">
        <v>330.76</v>
      </c>
      <c r="G7" s="24">
        <f t="shared" si="0"/>
        <v>1529.76</v>
      </c>
      <c r="H7" s="1" t="s">
        <v>52</v>
      </c>
    </row>
    <row r="8" spans="1:8" x14ac:dyDescent="0.3">
      <c r="A8" s="1" t="s">
        <v>63</v>
      </c>
      <c r="B8" s="1" t="s">
        <v>97</v>
      </c>
      <c r="C8" s="1" t="s">
        <v>40</v>
      </c>
      <c r="D8" s="1" t="s">
        <v>43</v>
      </c>
      <c r="E8" s="24">
        <v>1199</v>
      </c>
      <c r="F8" s="1">
        <v>330.76</v>
      </c>
      <c r="G8" s="24">
        <f t="shared" si="0"/>
        <v>1529.76</v>
      </c>
      <c r="H8" s="1" t="s">
        <v>45</v>
      </c>
    </row>
    <row r="9" spans="1:8" x14ac:dyDescent="0.3">
      <c r="A9" s="1" t="s">
        <v>32</v>
      </c>
      <c r="B9" s="1" t="s">
        <v>98</v>
      </c>
      <c r="C9" s="1" t="s">
        <v>41</v>
      </c>
      <c r="D9" s="1" t="s">
        <v>43</v>
      </c>
      <c r="E9" s="24">
        <v>1699</v>
      </c>
      <c r="F9" s="24">
        <v>348.41</v>
      </c>
      <c r="G9" s="24">
        <f t="shared" si="0"/>
        <v>2047.41</v>
      </c>
      <c r="H9" s="1" t="s">
        <v>44</v>
      </c>
    </row>
    <row r="10" spans="1:8" x14ac:dyDescent="0.3">
      <c r="A10" s="1" t="s">
        <v>33</v>
      </c>
      <c r="B10" s="1" t="s">
        <v>99</v>
      </c>
      <c r="C10" s="1" t="s">
        <v>42</v>
      </c>
      <c r="D10" s="1" t="s">
        <v>43</v>
      </c>
      <c r="E10" s="24">
        <v>1899</v>
      </c>
      <c r="F10" s="24">
        <v>374.87</v>
      </c>
      <c r="G10" s="24">
        <f t="shared" si="0"/>
        <v>2273.87</v>
      </c>
      <c r="H10" s="1" t="s">
        <v>46</v>
      </c>
    </row>
    <row r="11" spans="1:8" x14ac:dyDescent="0.3">
      <c r="A11" s="1" t="s">
        <v>53</v>
      </c>
      <c r="B11" s="1" t="s">
        <v>100</v>
      </c>
      <c r="C11" s="1" t="s">
        <v>58</v>
      </c>
      <c r="D11" s="1" t="s">
        <v>38</v>
      </c>
      <c r="E11" s="24">
        <v>1599</v>
      </c>
      <c r="F11" s="24">
        <v>348.41</v>
      </c>
      <c r="G11" s="24">
        <f t="shared" si="0"/>
        <v>1947.41</v>
      </c>
      <c r="H11" s="1" t="s">
        <v>57</v>
      </c>
    </row>
    <row r="12" spans="1:8" x14ac:dyDescent="0.3">
      <c r="A12" s="1" t="s">
        <v>54</v>
      </c>
      <c r="B12" s="1" t="s">
        <v>96</v>
      </c>
      <c r="C12" s="1" t="s">
        <v>55</v>
      </c>
      <c r="D12" s="1" t="s">
        <v>51</v>
      </c>
      <c r="E12" s="24">
        <v>1799.99</v>
      </c>
      <c r="F12" s="24">
        <v>374.87</v>
      </c>
      <c r="G12" s="24">
        <f t="shared" si="0"/>
        <v>2174.86</v>
      </c>
      <c r="H12" s="1" t="s">
        <v>56</v>
      </c>
    </row>
    <row r="13" spans="1:8" x14ac:dyDescent="0.3">
      <c r="A13" s="1" t="s">
        <v>54</v>
      </c>
      <c r="B13" s="1" t="s">
        <v>96</v>
      </c>
      <c r="C13" s="1" t="s">
        <v>59</v>
      </c>
      <c r="D13" s="1" t="s">
        <v>60</v>
      </c>
      <c r="E13" s="24">
        <v>1721.25</v>
      </c>
      <c r="F13" s="24">
        <v>374.87</v>
      </c>
      <c r="G13" s="24">
        <f t="shared" si="0"/>
        <v>2096.12</v>
      </c>
      <c r="H13" s="1" t="s">
        <v>61</v>
      </c>
    </row>
    <row r="14" spans="1:8" x14ac:dyDescent="0.3">
      <c r="A14" s="1" t="s">
        <v>64</v>
      </c>
      <c r="B14" s="1" t="s">
        <v>103</v>
      </c>
      <c r="C14" s="1" t="s">
        <v>65</v>
      </c>
      <c r="D14" s="1" t="s">
        <v>91</v>
      </c>
      <c r="E14" s="24">
        <v>566.57000000000005</v>
      </c>
      <c r="F14" s="24">
        <v>295.47000000000003</v>
      </c>
      <c r="G14" s="24">
        <f>SUM(E14:F14)</f>
        <v>862.04000000000008</v>
      </c>
      <c r="H14" s="1" t="s">
        <v>94</v>
      </c>
    </row>
    <row r="15" spans="1:8" x14ac:dyDescent="0.3">
      <c r="A15" s="1" t="s">
        <v>67</v>
      </c>
      <c r="B15" s="1" t="s">
        <v>102</v>
      </c>
      <c r="C15" s="1" t="s">
        <v>66</v>
      </c>
      <c r="D15" s="1" t="s">
        <v>91</v>
      </c>
      <c r="E15" s="24">
        <v>626.01</v>
      </c>
      <c r="F15" s="24">
        <v>313.12</v>
      </c>
      <c r="G15" s="24">
        <f t="shared" ref="G15:G16" si="1">SUM(E15:F15)</f>
        <v>939.13</v>
      </c>
      <c r="H15" s="1" t="s">
        <v>94</v>
      </c>
    </row>
    <row r="16" spans="1:8" x14ac:dyDescent="0.3">
      <c r="A16" s="1" t="s">
        <v>68</v>
      </c>
      <c r="B16" s="1" t="s">
        <v>101</v>
      </c>
      <c r="C16" s="1" t="s">
        <v>69</v>
      </c>
      <c r="D16" s="1" t="s">
        <v>91</v>
      </c>
      <c r="E16" s="24">
        <v>685.46</v>
      </c>
      <c r="F16" s="24">
        <v>330.76</v>
      </c>
      <c r="G16" s="24">
        <f t="shared" si="1"/>
        <v>1016.22</v>
      </c>
      <c r="H16" s="1" t="s">
        <v>94</v>
      </c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x14ac:dyDescent="0.3">
      <c r="A18" s="1"/>
      <c r="B18" s="1"/>
      <c r="C18" s="1"/>
      <c r="D18" s="1"/>
      <c r="E18" s="1"/>
      <c r="F18" s="1"/>
      <c r="G18" s="1"/>
      <c r="H18" s="1"/>
    </row>
    <row r="19" spans="1:8" x14ac:dyDescent="0.3">
      <c r="A19" s="1"/>
      <c r="B19" s="1"/>
      <c r="C19" s="1"/>
      <c r="D19" s="1"/>
      <c r="E19" s="1"/>
      <c r="F19" s="1"/>
      <c r="G19" s="1"/>
      <c r="H19" s="1"/>
    </row>
    <row r="20" spans="1:8" x14ac:dyDescent="0.3">
      <c r="A20" s="1"/>
      <c r="B20" s="1"/>
      <c r="C20" s="1"/>
      <c r="D20" s="1"/>
      <c r="E20" s="1"/>
      <c r="F20" s="1"/>
      <c r="G20" s="1"/>
      <c r="H20" s="1"/>
    </row>
    <row r="21" spans="1:8" x14ac:dyDescent="0.3">
      <c r="A21" s="1"/>
      <c r="B21" s="1"/>
      <c r="C21" s="1"/>
      <c r="D21" s="1"/>
      <c r="E21" s="1"/>
      <c r="F21" s="1"/>
      <c r="G21" s="1"/>
      <c r="H21" s="1"/>
    </row>
    <row r="22" spans="1:8" x14ac:dyDescent="0.3">
      <c r="A22" s="1"/>
      <c r="B22" s="1"/>
      <c r="C22" s="1"/>
      <c r="D22" s="1"/>
      <c r="E22" s="1"/>
      <c r="F22" s="1"/>
      <c r="G22" s="1"/>
      <c r="H22" s="1"/>
    </row>
    <row r="23" spans="1:8" x14ac:dyDescent="0.3">
      <c r="A23" s="1"/>
      <c r="B23" s="1"/>
      <c r="C23" s="1"/>
      <c r="D23" s="1"/>
      <c r="E23" s="1"/>
      <c r="F23" s="1"/>
      <c r="G23" s="1"/>
      <c r="H23" s="1"/>
    </row>
    <row r="24" spans="1:8" x14ac:dyDescent="0.3">
      <c r="A24" s="1"/>
      <c r="B24" s="1"/>
      <c r="C24" s="1"/>
      <c r="D24" s="1"/>
      <c r="E24" s="1"/>
      <c r="F24" s="1"/>
      <c r="G24" s="1"/>
      <c r="H24" s="1"/>
    </row>
    <row r="25" spans="1:8" x14ac:dyDescent="0.3">
      <c r="A25" s="1"/>
      <c r="B25" s="1"/>
      <c r="C25" s="1"/>
      <c r="D25" s="1"/>
      <c r="E25" s="1"/>
      <c r="F25" s="1"/>
      <c r="G25" s="1"/>
      <c r="H25" s="1"/>
    </row>
    <row r="26" spans="1:8" x14ac:dyDescent="0.3">
      <c r="A26" s="1"/>
      <c r="B26" s="1"/>
      <c r="C26" s="1"/>
      <c r="D26" s="1"/>
      <c r="E26" s="1"/>
      <c r="F26" s="1"/>
      <c r="G26" s="1"/>
      <c r="H26" s="1"/>
    </row>
    <row r="27" spans="1:8" x14ac:dyDescent="0.3">
      <c r="A27" s="1"/>
      <c r="B27" s="1"/>
      <c r="C27" s="1"/>
      <c r="D27" s="1"/>
      <c r="E27" s="1"/>
      <c r="F27" s="1"/>
      <c r="G27" s="1"/>
      <c r="H27" s="1"/>
    </row>
    <row r="28" spans="1:8" x14ac:dyDescent="0.3">
      <c r="A28" s="1"/>
      <c r="B28" s="1"/>
      <c r="C28" s="1"/>
      <c r="D28" s="1"/>
      <c r="E28" s="1"/>
      <c r="F28" s="1"/>
      <c r="G28" s="1"/>
      <c r="H28" s="1"/>
    </row>
    <row r="29" spans="1:8" x14ac:dyDescent="0.3">
      <c r="A29" s="1"/>
      <c r="B29" s="1"/>
      <c r="C29" s="1"/>
      <c r="D29" s="1"/>
      <c r="E29" s="1"/>
      <c r="F29" s="1"/>
      <c r="G29" s="1"/>
      <c r="H29" s="1"/>
    </row>
    <row r="30" spans="1:8" x14ac:dyDescent="0.3">
      <c r="A30" s="1"/>
      <c r="B30" s="1"/>
      <c r="C30" s="1"/>
      <c r="D30" s="1"/>
      <c r="E30" s="1"/>
      <c r="F30" s="1"/>
      <c r="G30" s="1"/>
      <c r="H30" s="1"/>
    </row>
    <row r="31" spans="1:8" x14ac:dyDescent="0.3">
      <c r="A31" s="1"/>
      <c r="B31" s="1"/>
      <c r="C31" s="1"/>
      <c r="D31" s="1"/>
      <c r="E31" s="1"/>
      <c r="F31" s="1"/>
      <c r="G31" s="1"/>
      <c r="H31" s="1"/>
    </row>
    <row r="32" spans="1:8" x14ac:dyDescent="0.3">
      <c r="A32" s="1"/>
      <c r="B32" s="1"/>
      <c r="C32" s="1"/>
      <c r="D32" s="1"/>
      <c r="E32" s="1"/>
      <c r="F32" s="1"/>
      <c r="G32" s="1"/>
      <c r="H32" s="1"/>
    </row>
    <row r="33" spans="1:8" x14ac:dyDescent="0.3">
      <c r="A33" s="1"/>
      <c r="B33" s="1"/>
      <c r="C33" s="1"/>
      <c r="D33" s="1"/>
      <c r="E33" s="1"/>
      <c r="F33" s="1"/>
      <c r="G33" s="1"/>
      <c r="H33" s="1"/>
    </row>
    <row r="34" spans="1:8" x14ac:dyDescent="0.3">
      <c r="A34" s="1"/>
      <c r="B34" s="1"/>
      <c r="C34" s="1"/>
      <c r="D34" s="1"/>
      <c r="E34" s="1"/>
      <c r="F34" s="1"/>
      <c r="G34" s="1"/>
      <c r="H34" s="1"/>
    </row>
    <row r="35" spans="1:8" x14ac:dyDescent="0.3">
      <c r="A35" s="1"/>
      <c r="B35" s="1"/>
      <c r="C35" s="1"/>
      <c r="D35" s="1"/>
      <c r="E35" s="1"/>
      <c r="F35" s="1"/>
      <c r="G35" s="1"/>
      <c r="H35" s="1"/>
    </row>
    <row r="36" spans="1:8" x14ac:dyDescent="0.3">
      <c r="A36" s="1"/>
      <c r="B36" s="1"/>
      <c r="C36" s="1"/>
      <c r="D36" s="1"/>
      <c r="E36" s="1"/>
      <c r="F36" s="1"/>
      <c r="G36" s="1"/>
      <c r="H36" s="1"/>
    </row>
    <row r="37" spans="1:8" x14ac:dyDescent="0.3">
      <c r="A37" s="1"/>
      <c r="B37" s="1"/>
      <c r="C37" s="1"/>
      <c r="D37" s="1"/>
      <c r="E37" s="1"/>
      <c r="F37" s="1"/>
      <c r="G37" s="1"/>
      <c r="H37" s="1"/>
    </row>
    <row r="38" spans="1:8" x14ac:dyDescent="0.3">
      <c r="A38" s="1"/>
      <c r="B38" s="1"/>
      <c r="C38" s="1"/>
      <c r="D38" s="1"/>
      <c r="E38" s="1"/>
      <c r="F38" s="1"/>
      <c r="G38" s="1"/>
      <c r="H38" s="1"/>
    </row>
    <row r="39" spans="1:8" x14ac:dyDescent="0.3">
      <c r="A39" s="1"/>
      <c r="B39" s="1"/>
      <c r="C39" s="1"/>
      <c r="D39" s="1"/>
      <c r="E39" s="1"/>
      <c r="F39" s="1"/>
      <c r="G39" s="1"/>
      <c r="H39" s="1"/>
    </row>
    <row r="40" spans="1:8" x14ac:dyDescent="0.3">
      <c r="A40" s="1"/>
      <c r="B40" s="1"/>
      <c r="C40" s="1"/>
      <c r="D40" s="1"/>
      <c r="E40" s="1"/>
      <c r="F40" s="1"/>
      <c r="G40" s="1"/>
      <c r="H40" s="1"/>
    </row>
    <row r="41" spans="1:8" x14ac:dyDescent="0.3">
      <c r="A41" s="1"/>
      <c r="B41" s="1"/>
      <c r="C41" s="1"/>
      <c r="D41" s="1"/>
      <c r="E41" s="1"/>
      <c r="F41" s="1"/>
      <c r="G41" s="1"/>
      <c r="H4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N35"/>
  <sheetViews>
    <sheetView workbookViewId="0">
      <selection activeCell="M16" sqref="M16"/>
    </sheetView>
  </sheetViews>
  <sheetFormatPr defaultRowHeight="14.4" x14ac:dyDescent="0.3"/>
  <cols>
    <col min="3" max="4" width="26.88671875" customWidth="1"/>
    <col min="5" max="5" width="12.109375" customWidth="1"/>
    <col min="7" max="7" width="12.33203125" customWidth="1"/>
    <col min="10" max="10" width="9.44140625" bestFit="1" customWidth="1"/>
    <col min="11" max="11" width="9.44140625" customWidth="1"/>
    <col min="12" max="12" width="19.33203125" customWidth="1"/>
    <col min="13" max="13" width="11.5546875" customWidth="1"/>
    <col min="14" max="14" width="11.88671875" customWidth="1"/>
  </cols>
  <sheetData>
    <row r="3" spans="3:7" ht="15" thickBot="1" x14ac:dyDescent="0.35"/>
    <row r="4" spans="3:7" ht="15" thickBot="1" x14ac:dyDescent="0.35">
      <c r="C4" s="25" t="s">
        <v>22</v>
      </c>
      <c r="D4" s="26" t="s">
        <v>77</v>
      </c>
      <c r="E4" s="26" t="s">
        <v>72</v>
      </c>
      <c r="F4" s="26" t="s">
        <v>73</v>
      </c>
      <c r="G4" s="26" t="s">
        <v>74</v>
      </c>
    </row>
    <row r="5" spans="3:7" ht="15" thickBot="1" x14ac:dyDescent="0.35">
      <c r="C5" s="27" t="s">
        <v>26</v>
      </c>
      <c r="D5" s="27" t="s">
        <v>92</v>
      </c>
      <c r="E5" s="29">
        <f>'Material Cost (many links)'!E14</f>
        <v>566.57000000000005</v>
      </c>
      <c r="F5" s="29">
        <f>'Material Cost (many links)'!F14</f>
        <v>295.47000000000003</v>
      </c>
      <c r="G5" s="29">
        <f>'Material Cost (many links)'!G14</f>
        <v>862.04000000000008</v>
      </c>
    </row>
    <row r="6" spans="3:7" ht="15" thickBot="1" x14ac:dyDescent="0.35">
      <c r="C6" s="27" t="s">
        <v>27</v>
      </c>
      <c r="D6" s="27" t="s">
        <v>92</v>
      </c>
      <c r="E6" s="29">
        <f>E5</f>
        <v>566.57000000000005</v>
      </c>
      <c r="F6" s="29">
        <f t="shared" ref="F6:G6" si="0">F5</f>
        <v>295.47000000000003</v>
      </c>
      <c r="G6" s="29">
        <f t="shared" si="0"/>
        <v>862.04000000000008</v>
      </c>
    </row>
    <row r="7" spans="3:7" ht="15" thickBot="1" x14ac:dyDescent="0.35">
      <c r="C7" s="27" t="s">
        <v>28</v>
      </c>
      <c r="D7" s="27" t="s">
        <v>93</v>
      </c>
      <c r="E7" s="29">
        <f>'Material Cost (many links)'!E15</f>
        <v>626.01</v>
      </c>
      <c r="F7" s="29">
        <f>'Material Cost (many links)'!F15</f>
        <v>313.12</v>
      </c>
      <c r="G7" s="29">
        <f>'Material Cost (many links)'!G15</f>
        <v>939.13</v>
      </c>
    </row>
    <row r="8" spans="3:7" ht="15" thickBot="1" x14ac:dyDescent="0.35">
      <c r="C8" s="27" t="s">
        <v>29</v>
      </c>
      <c r="D8" s="27" t="s">
        <v>93</v>
      </c>
      <c r="E8" s="29">
        <f>E7</f>
        <v>626.01</v>
      </c>
      <c r="F8" s="29">
        <f t="shared" ref="F8:G8" si="1">F7</f>
        <v>313.12</v>
      </c>
      <c r="G8" s="29">
        <f t="shared" si="1"/>
        <v>939.13</v>
      </c>
    </row>
    <row r="9" spans="3:7" ht="15" thickBot="1" x14ac:dyDescent="0.35">
      <c r="C9" s="27" t="s">
        <v>30</v>
      </c>
      <c r="D9" s="27" t="s">
        <v>93</v>
      </c>
      <c r="E9" s="29">
        <f>'Material Cost (many links)'!E16</f>
        <v>685.46</v>
      </c>
      <c r="F9" s="29">
        <f>'Material Cost (many links)'!F16</f>
        <v>330.76</v>
      </c>
      <c r="G9" s="29">
        <f>'Material Cost (many links)'!G16</f>
        <v>1016.22</v>
      </c>
    </row>
    <row r="10" spans="3:7" ht="15" thickBot="1" x14ac:dyDescent="0.35">
      <c r="C10" s="27" t="s">
        <v>31</v>
      </c>
      <c r="D10" s="27" t="s">
        <v>93</v>
      </c>
      <c r="E10" s="29">
        <f>E9</f>
        <v>685.46</v>
      </c>
      <c r="F10" s="29">
        <f t="shared" ref="F10:G10" si="2">F9</f>
        <v>330.76</v>
      </c>
      <c r="G10" s="29">
        <f t="shared" si="2"/>
        <v>1016.22</v>
      </c>
    </row>
    <row r="11" spans="3:7" ht="15" thickBot="1" x14ac:dyDescent="0.35">
      <c r="C11" s="27" t="s">
        <v>32</v>
      </c>
      <c r="D11" s="27" t="s">
        <v>75</v>
      </c>
      <c r="E11" s="29">
        <f>'Material Cost (many links)'!E11</f>
        <v>1599</v>
      </c>
      <c r="F11" s="29">
        <f>'Material Cost (many links)'!F11</f>
        <v>348.41</v>
      </c>
      <c r="G11" s="29">
        <f>'Material Cost (many links)'!G11</f>
        <v>1947.41</v>
      </c>
    </row>
    <row r="12" spans="3:7" ht="15" thickBot="1" x14ac:dyDescent="0.35">
      <c r="C12" s="27" t="s">
        <v>33</v>
      </c>
      <c r="D12" s="27" t="s">
        <v>76</v>
      </c>
      <c r="E12" s="29">
        <f>AVERAGE('Material Cost (many links)'!E12:E13)</f>
        <v>1760.62</v>
      </c>
      <c r="F12" s="29">
        <f>AVERAGE('Material Cost (many links)'!F12:F13)</f>
        <v>374.87</v>
      </c>
      <c r="G12" s="29">
        <f>AVERAGE('Material Cost (many links)'!G12:G13)</f>
        <v>2135.4899999999998</v>
      </c>
    </row>
    <row r="14" spans="3:7" ht="15" thickBot="1" x14ac:dyDescent="0.35"/>
    <row r="15" spans="3:7" ht="15" thickBot="1" x14ac:dyDescent="0.35">
      <c r="C15" s="25" t="s">
        <v>22</v>
      </c>
      <c r="D15" s="26" t="s">
        <v>90</v>
      </c>
      <c r="E15" s="26" t="s">
        <v>72</v>
      </c>
      <c r="F15" s="26" t="s">
        <v>73</v>
      </c>
      <c r="G15" s="26" t="s">
        <v>74</v>
      </c>
    </row>
    <row r="16" spans="3:7" ht="15" thickBot="1" x14ac:dyDescent="0.35">
      <c r="C16" s="27" t="str">
        <f>C5</f>
        <v>WH-19955</v>
      </c>
      <c r="D16" s="28" t="s">
        <v>78</v>
      </c>
      <c r="E16" s="29">
        <f>AVERAGE('Material Cost (many links)'!E4:E7)</f>
        <v>1339.2474999999999</v>
      </c>
      <c r="F16" s="29">
        <f>AVERAGE('Material Cost (many links)'!F4:F7)</f>
        <v>330.76</v>
      </c>
      <c r="G16" s="29">
        <f>AVERAGE('Material Cost (many links)'!G4:G7)</f>
        <v>1670.0075000000002</v>
      </c>
    </row>
    <row r="17" spans="3:14" ht="15" thickBot="1" x14ac:dyDescent="0.35">
      <c r="C17" s="27" t="str">
        <f t="shared" ref="C17:C23" si="3">C6</f>
        <v>WH-19956</v>
      </c>
      <c r="D17" s="28" t="s">
        <v>79</v>
      </c>
      <c r="E17" s="29">
        <f>'Material Cost (many links)'!E8</f>
        <v>1199</v>
      </c>
      <c r="F17" s="29">
        <f>'Material Cost (many links)'!F8</f>
        <v>330.76</v>
      </c>
      <c r="G17" s="29">
        <f>'Material Cost (many links)'!G8</f>
        <v>1529.76</v>
      </c>
    </row>
    <row r="18" spans="3:14" ht="15" thickBot="1" x14ac:dyDescent="0.35">
      <c r="C18" s="27" t="str">
        <f t="shared" si="3"/>
        <v>WH-19957</v>
      </c>
      <c r="D18" s="28" t="s">
        <v>78</v>
      </c>
      <c r="E18" s="29">
        <f>E16</f>
        <v>1339.2474999999999</v>
      </c>
      <c r="F18" s="29">
        <f t="shared" ref="F18:G18" si="4">F16</f>
        <v>330.76</v>
      </c>
      <c r="G18" s="29">
        <f t="shared" si="4"/>
        <v>1670.0075000000002</v>
      </c>
    </row>
    <row r="19" spans="3:14" ht="15" thickBot="1" x14ac:dyDescent="0.35">
      <c r="C19" s="27" t="str">
        <f t="shared" si="3"/>
        <v>WH-19958</v>
      </c>
      <c r="D19" s="28" t="s">
        <v>79</v>
      </c>
      <c r="E19" s="29">
        <f>E17</f>
        <v>1199</v>
      </c>
      <c r="F19" s="29">
        <f t="shared" ref="F19:G19" si="5">F17</f>
        <v>330.76</v>
      </c>
      <c r="G19" s="29">
        <f t="shared" si="5"/>
        <v>1529.76</v>
      </c>
    </row>
    <row r="20" spans="3:14" ht="15" thickBot="1" x14ac:dyDescent="0.35">
      <c r="C20" s="27" t="str">
        <f t="shared" si="3"/>
        <v>WH-19959</v>
      </c>
      <c r="D20" s="28" t="s">
        <v>78</v>
      </c>
      <c r="E20" s="29">
        <f>E16</f>
        <v>1339.2474999999999</v>
      </c>
      <c r="F20" s="29">
        <f t="shared" ref="F20:G20" si="6">F16</f>
        <v>330.76</v>
      </c>
      <c r="G20" s="29">
        <f t="shared" si="6"/>
        <v>1670.0075000000002</v>
      </c>
    </row>
    <row r="21" spans="3:14" ht="15" thickBot="1" x14ac:dyDescent="0.35">
      <c r="C21" s="27" t="str">
        <f t="shared" si="3"/>
        <v>WH-19960</v>
      </c>
      <c r="D21" s="28" t="s">
        <v>79</v>
      </c>
      <c r="E21" s="29">
        <f>E17</f>
        <v>1199</v>
      </c>
      <c r="F21" s="29">
        <f t="shared" ref="F21:G21" si="7">F17</f>
        <v>330.76</v>
      </c>
      <c r="G21" s="29">
        <f t="shared" si="7"/>
        <v>1529.76</v>
      </c>
    </row>
    <row r="22" spans="3:14" ht="15" thickBot="1" x14ac:dyDescent="0.35">
      <c r="C22" s="27" t="str">
        <f t="shared" si="3"/>
        <v>WH-19961</v>
      </c>
      <c r="D22" s="28" t="s">
        <v>80</v>
      </c>
      <c r="E22" s="29">
        <f>'Material Cost (many links)'!E9</f>
        <v>1699</v>
      </c>
      <c r="F22" s="29">
        <f>'Material Cost (many links)'!F9</f>
        <v>348.41</v>
      </c>
      <c r="G22" s="29">
        <f>'Material Cost (many links)'!G9</f>
        <v>2047.41</v>
      </c>
    </row>
    <row r="23" spans="3:14" ht="15" thickBot="1" x14ac:dyDescent="0.35">
      <c r="C23" s="27" t="str">
        <f t="shared" si="3"/>
        <v>WH-19962</v>
      </c>
      <c r="D23" s="28" t="s">
        <v>81</v>
      </c>
      <c r="E23" s="29">
        <f>'Material Cost (many links)'!E10</f>
        <v>1899</v>
      </c>
      <c r="F23" s="29">
        <f>'Material Cost (many links)'!F10</f>
        <v>374.87</v>
      </c>
      <c r="G23" s="29">
        <f>'Material Cost (many links)'!G10</f>
        <v>2273.87</v>
      </c>
    </row>
    <row r="25" spans="3:14" ht="15" thickBot="1" x14ac:dyDescent="0.35"/>
    <row r="26" spans="3:14" ht="15" thickBot="1" x14ac:dyDescent="0.35">
      <c r="J26" s="31" t="s">
        <v>82</v>
      </c>
      <c r="K26" s="31" t="s">
        <v>83</v>
      </c>
      <c r="L26" s="31" t="s">
        <v>84</v>
      </c>
      <c r="M26" s="33" t="s">
        <v>85</v>
      </c>
      <c r="N26" s="34"/>
    </row>
    <row r="27" spans="3:14" ht="15.6" thickBot="1" x14ac:dyDescent="0.35">
      <c r="J27" s="32"/>
      <c r="K27" s="32"/>
      <c r="L27" s="32"/>
      <c r="M27" s="30" t="s">
        <v>86</v>
      </c>
      <c r="N27" s="30" t="s">
        <v>87</v>
      </c>
    </row>
    <row r="28" spans="3:14" ht="15.75" customHeight="1" thickBot="1" x14ac:dyDescent="0.35">
      <c r="J28" s="27" t="s">
        <v>26</v>
      </c>
      <c r="K28" s="28" t="s">
        <v>88</v>
      </c>
      <c r="L28" s="29">
        <f t="shared" ref="L28:L35" si="8">G16-G5</f>
        <v>807.96750000000009</v>
      </c>
      <c r="M28" s="29">
        <f>L28</f>
        <v>807.96750000000009</v>
      </c>
      <c r="N28" s="29" t="s">
        <v>89</v>
      </c>
    </row>
    <row r="29" spans="3:14" ht="15.75" customHeight="1" thickBot="1" x14ac:dyDescent="0.35">
      <c r="J29" s="27" t="s">
        <v>27</v>
      </c>
      <c r="K29" s="28" t="s">
        <v>88</v>
      </c>
      <c r="L29" s="29">
        <f t="shared" si="8"/>
        <v>667.71999999999991</v>
      </c>
      <c r="M29" s="29">
        <f t="shared" ref="M29:M35" si="9">L29</f>
        <v>667.71999999999991</v>
      </c>
      <c r="N29" s="29" t="s">
        <v>89</v>
      </c>
    </row>
    <row r="30" spans="3:14" ht="15.75" customHeight="1" thickBot="1" x14ac:dyDescent="0.35">
      <c r="J30" s="27" t="s">
        <v>28</v>
      </c>
      <c r="K30" s="28" t="s">
        <v>88</v>
      </c>
      <c r="L30" s="29">
        <f t="shared" si="8"/>
        <v>730.87750000000017</v>
      </c>
      <c r="M30" s="29">
        <f t="shared" si="9"/>
        <v>730.87750000000017</v>
      </c>
      <c r="N30" s="29" t="s">
        <v>89</v>
      </c>
    </row>
    <row r="31" spans="3:14" ht="15.75" customHeight="1" thickBot="1" x14ac:dyDescent="0.35">
      <c r="J31" s="27" t="s">
        <v>29</v>
      </c>
      <c r="K31" s="28" t="s">
        <v>88</v>
      </c>
      <c r="L31" s="29">
        <f t="shared" si="8"/>
        <v>590.63</v>
      </c>
      <c r="M31" s="29">
        <f t="shared" si="9"/>
        <v>590.63</v>
      </c>
      <c r="N31" s="29" t="s">
        <v>89</v>
      </c>
    </row>
    <row r="32" spans="3:14" ht="15.75" customHeight="1" thickBot="1" x14ac:dyDescent="0.35">
      <c r="J32" s="27" t="s">
        <v>30</v>
      </c>
      <c r="K32" s="28" t="s">
        <v>88</v>
      </c>
      <c r="L32" s="29">
        <f t="shared" si="8"/>
        <v>653.78750000000014</v>
      </c>
      <c r="M32" s="29">
        <f t="shared" si="9"/>
        <v>653.78750000000014</v>
      </c>
      <c r="N32" s="29" t="s">
        <v>89</v>
      </c>
    </row>
    <row r="33" spans="10:14" ht="15.75" customHeight="1" thickBot="1" x14ac:dyDescent="0.35">
      <c r="J33" s="27" t="s">
        <v>31</v>
      </c>
      <c r="K33" s="28" t="s">
        <v>88</v>
      </c>
      <c r="L33" s="29">
        <f t="shared" si="8"/>
        <v>513.54</v>
      </c>
      <c r="M33" s="29">
        <f t="shared" si="9"/>
        <v>513.54</v>
      </c>
      <c r="N33" s="29" t="s">
        <v>89</v>
      </c>
    </row>
    <row r="34" spans="10:14" ht="15.75" customHeight="1" thickBot="1" x14ac:dyDescent="0.35">
      <c r="J34" s="27" t="s">
        <v>32</v>
      </c>
      <c r="K34" s="28" t="s">
        <v>88</v>
      </c>
      <c r="L34" s="29">
        <f t="shared" si="8"/>
        <v>100</v>
      </c>
      <c r="M34" s="29">
        <f t="shared" si="9"/>
        <v>100</v>
      </c>
      <c r="N34" s="29" t="s">
        <v>89</v>
      </c>
    </row>
    <row r="35" spans="10:14" ht="15.75" customHeight="1" thickBot="1" x14ac:dyDescent="0.35">
      <c r="J35" s="27" t="s">
        <v>33</v>
      </c>
      <c r="K35" s="28" t="s">
        <v>88</v>
      </c>
      <c r="L35" s="29">
        <f t="shared" si="8"/>
        <v>138.38000000000011</v>
      </c>
      <c r="M35" s="29">
        <f t="shared" si="9"/>
        <v>138.38000000000011</v>
      </c>
      <c r="N35" s="29" t="s">
        <v>89</v>
      </c>
    </row>
  </sheetData>
  <mergeCells count="4">
    <mergeCell ref="J26:J27"/>
    <mergeCell ref="K26:K27"/>
    <mergeCell ref="L26:L27"/>
    <mergeCell ref="M26:N2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/>
  </sheetViews>
  <sheetFormatPr defaultColWidth="0" defaultRowHeight="14.4" x14ac:dyDescent="0.3"/>
  <cols>
    <col min="1" max="1" width="41" customWidth="1"/>
    <col min="2" max="2" width="32" customWidth="1"/>
    <col min="3" max="3" width="22.44140625" customWidth="1"/>
    <col min="4" max="4" width="9.109375" customWidth="1"/>
    <col min="5" max="16384" width="9.109375" hidden="1"/>
  </cols>
  <sheetData>
    <row r="2" spans="1:4" x14ac:dyDescent="0.3">
      <c r="A2" s="3" t="s">
        <v>15</v>
      </c>
      <c r="B2" s="2">
        <f>B3*C6</f>
        <v>55</v>
      </c>
    </row>
    <row r="3" spans="1:4" x14ac:dyDescent="0.3">
      <c r="A3" s="3" t="s">
        <v>20</v>
      </c>
      <c r="B3" s="8">
        <v>1</v>
      </c>
    </row>
    <row r="4" spans="1:4" x14ac:dyDescent="0.3">
      <c r="A4" s="23" t="s">
        <v>21</v>
      </c>
    </row>
    <row r="5" spans="1:4" x14ac:dyDescent="0.3">
      <c r="A5" s="3" t="s">
        <v>14</v>
      </c>
      <c r="B5" s="3" t="s">
        <v>3</v>
      </c>
      <c r="C5" s="3" t="s">
        <v>2</v>
      </c>
      <c r="D5" s="1"/>
    </row>
    <row r="6" spans="1:4" x14ac:dyDescent="0.3">
      <c r="A6" s="9" t="s">
        <v>16</v>
      </c>
      <c r="B6" s="9" t="s">
        <v>17</v>
      </c>
      <c r="C6" s="10">
        <v>55</v>
      </c>
      <c r="D6" s="1"/>
    </row>
    <row r="7" spans="1:4" x14ac:dyDescent="0.3">
      <c r="A7" s="11"/>
      <c r="B7" s="12"/>
      <c r="C7" s="12"/>
      <c r="D7" s="13"/>
    </row>
    <row r="8" spans="1:4" x14ac:dyDescent="0.3">
      <c r="A8" s="14" t="s">
        <v>18</v>
      </c>
      <c r="B8" s="15"/>
      <c r="C8" s="15"/>
      <c r="D8" s="16"/>
    </row>
    <row r="9" spans="1:4" x14ac:dyDescent="0.3">
      <c r="A9" s="17"/>
      <c r="B9" s="15"/>
      <c r="C9" s="15"/>
      <c r="D9" s="16"/>
    </row>
    <row r="10" spans="1:4" x14ac:dyDescent="0.3">
      <c r="A10" s="17"/>
      <c r="B10" s="15"/>
      <c r="C10" s="15"/>
      <c r="D10" s="16"/>
    </row>
    <row r="11" spans="1:4" x14ac:dyDescent="0.3">
      <c r="A11" s="17"/>
      <c r="B11" s="15"/>
      <c r="C11" s="15"/>
      <c r="D11" s="16"/>
    </row>
    <row r="12" spans="1:4" x14ac:dyDescent="0.3">
      <c r="A12" s="17"/>
      <c r="B12" s="15"/>
      <c r="C12" s="15"/>
      <c r="D12" s="16"/>
    </row>
    <row r="13" spans="1:4" x14ac:dyDescent="0.3">
      <c r="A13" s="17"/>
      <c r="B13" s="15"/>
      <c r="C13" s="15"/>
      <c r="D13" s="16"/>
    </row>
    <row r="14" spans="1:4" x14ac:dyDescent="0.3">
      <c r="A14" s="17"/>
      <c r="B14" s="15"/>
      <c r="C14" s="15"/>
      <c r="D14" s="16"/>
    </row>
    <row r="15" spans="1:4" x14ac:dyDescent="0.3">
      <c r="A15" s="17"/>
      <c r="B15" s="15"/>
      <c r="C15" s="15"/>
      <c r="D15" s="16"/>
    </row>
    <row r="16" spans="1:4" x14ac:dyDescent="0.3">
      <c r="A16" s="17"/>
      <c r="B16" s="15"/>
      <c r="C16" s="15"/>
      <c r="D16" s="16"/>
    </row>
    <row r="17" spans="1:4" x14ac:dyDescent="0.3">
      <c r="A17" s="17"/>
      <c r="B17" s="15"/>
      <c r="C17" s="15"/>
      <c r="D17" s="16"/>
    </row>
    <row r="18" spans="1:4" x14ac:dyDescent="0.3">
      <c r="A18" s="18"/>
      <c r="B18" s="19"/>
      <c r="C18" s="19"/>
      <c r="D18" s="20"/>
    </row>
  </sheetData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Material Cost (Screen Shots)</vt:lpstr>
      <vt:lpstr>Material Cost (many links)</vt:lpstr>
      <vt:lpstr>Cost Tables</vt:lpstr>
      <vt:lpstr>Labor Costs</vt:lpstr>
      <vt:lpstr>'Material Cost (Screen Shots)'!Print_Area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Jay Madden</cp:lastModifiedBy>
  <cp:lastPrinted>2016-10-18T19:47:16Z</cp:lastPrinted>
  <dcterms:created xsi:type="dcterms:W3CDTF">2016-10-18T17:53:30Z</dcterms:created>
  <dcterms:modified xsi:type="dcterms:W3CDTF">2018-10-26T18:13:28Z</dcterms:modified>
</cp:coreProperties>
</file>